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43688E3B-5B8B-4FFA-97A2-B5FF28F752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J35" i="1"/>
  <c r="E34" i="1"/>
  <c r="J34" i="1" s="1"/>
  <c r="J33" i="1"/>
  <c r="J32" i="1"/>
  <c r="J31" i="1"/>
  <c r="F30" i="1"/>
  <c r="E29" i="1"/>
  <c r="E30" i="1" s="1"/>
  <c r="J28" i="1"/>
  <c r="J27" i="1"/>
  <c r="J26" i="1"/>
  <c r="J23" i="1"/>
  <c r="G23" i="1"/>
  <c r="F23" i="1"/>
  <c r="J22" i="1"/>
  <c r="J21" i="1"/>
  <c r="E21" i="1"/>
  <c r="J20" i="1"/>
  <c r="E19" i="1"/>
  <c r="J19" i="1" s="1"/>
  <c r="J18" i="1"/>
  <c r="E17" i="1"/>
  <c r="J17" i="1" s="1"/>
  <c r="J16" i="1"/>
  <c r="J15" i="1"/>
  <c r="J14" i="1"/>
  <c r="J13" i="1"/>
  <c r="E12" i="1"/>
  <c r="J12" i="1" s="1"/>
  <c r="I11" i="1"/>
  <c r="J11" i="1" s="1"/>
  <c r="J10" i="1"/>
  <c r="E9" i="1"/>
  <c r="J9" i="1" s="1"/>
  <c r="E7" i="1"/>
  <c r="J7" i="1" s="1"/>
  <c r="J6" i="1"/>
  <c r="J5" i="1"/>
  <c r="J4" i="1"/>
  <c r="J3" i="1"/>
  <c r="J30" i="1" l="1"/>
  <c r="E8" i="1"/>
  <c r="J8" i="1" s="1"/>
  <c r="J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I3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Mostly family labour</t>
        </r>
      </text>
    </comment>
    <comment ref="E38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Only 6% of farms use seasonal</t>
        </r>
      </text>
    </comment>
  </commentList>
</comments>
</file>

<file path=xl/sharedStrings.xml><?xml version="1.0" encoding="utf-8"?>
<sst xmlns="http://schemas.openxmlformats.org/spreadsheetml/2006/main" count="140" uniqueCount="77">
  <si>
    <t>Zone</t>
  </si>
  <si>
    <t>Theme</t>
  </si>
  <si>
    <t>Indicator</t>
  </si>
  <si>
    <t>sub-indicator</t>
  </si>
  <si>
    <t>Unit</t>
  </si>
  <si>
    <t>CO</t>
  </si>
  <si>
    <t>MP2</t>
  </si>
  <si>
    <t>MP1 &amp;Northern</t>
  </si>
  <si>
    <t>South</t>
  </si>
  <si>
    <t>Khaybar</t>
  </si>
  <si>
    <t>All areas (Ha)</t>
  </si>
  <si>
    <t>Total farm owners of the area</t>
  </si>
  <si>
    <t>number</t>
  </si>
  <si>
    <t>NA</t>
  </si>
  <si>
    <t>Farmers surveyed</t>
  </si>
  <si>
    <t>Total cultivated area</t>
  </si>
  <si>
    <t>ha</t>
  </si>
  <si>
    <t>Farm owners</t>
  </si>
  <si>
    <t>Average age</t>
  </si>
  <si>
    <t>years</t>
  </si>
  <si>
    <t>Under 40 rate</t>
  </si>
  <si>
    <t>% of respundant</t>
  </si>
  <si>
    <t>No answer</t>
  </si>
  <si>
    <t>%</t>
  </si>
  <si>
    <t>Education level</t>
  </si>
  <si>
    <t>No formation</t>
  </si>
  <si>
    <t>Formation engaged</t>
  </si>
  <si>
    <t>Prim or inter or 2ndary</t>
  </si>
  <si>
    <t>Univ degree</t>
  </si>
  <si>
    <t>Employment status</t>
  </si>
  <si>
    <t>Unemployment rate</t>
  </si>
  <si>
    <t>Employment rate</t>
  </si>
  <si>
    <t>Self-employment rate</t>
  </si>
  <si>
    <t>Location of residence</t>
  </si>
  <si>
    <t>Local management</t>
  </si>
  <si>
    <t>Distance management</t>
  </si>
  <si>
    <t>Relationship status</t>
  </si>
  <si>
    <t>Married</t>
  </si>
  <si>
    <t>Divorced / Widowed</t>
  </si>
  <si>
    <t>Never married</t>
  </si>
  <si>
    <t>Farm households</t>
  </si>
  <si>
    <t>Size</t>
  </si>
  <si>
    <t>6-10ppl</t>
  </si>
  <si>
    <t>Composition</t>
  </si>
  <si>
    <t>5.2M/3.8W</t>
  </si>
  <si>
    <t xml:space="preserve">5M/5W </t>
  </si>
  <si>
    <t>no answer</t>
  </si>
  <si>
    <t>Family members whishing to continue farming</t>
  </si>
  <si>
    <t>Farm and workers</t>
  </si>
  <si>
    <t>Average farm size</t>
  </si>
  <si>
    <t>Farm manager</t>
  </si>
  <si>
    <t>Saudi nationals</t>
  </si>
  <si>
    <t>Foreigner</t>
  </si>
  <si>
    <t>Source of finance for farm operations</t>
  </si>
  <si>
    <t>self-funding</t>
  </si>
  <si>
    <t>Other (unspec)</t>
  </si>
  <si>
    <t>On-farm accomodation for agritourism</t>
  </si>
  <si>
    <t>Source of farm labour</t>
  </si>
  <si>
    <t>main source is family</t>
  </si>
  <si>
    <t>Average number of permanent employees</t>
  </si>
  <si>
    <t>FTE</t>
  </si>
  <si>
    <t>Origin of permanent employees</t>
  </si>
  <si>
    <t>/</t>
  </si>
  <si>
    <t>Egypt, Afghanistan, Bangladesh. 2,16 Saudi</t>
  </si>
  <si>
    <t>Egypt, Afghanistan, Bangladesh. 0,55 Saudi</t>
  </si>
  <si>
    <t>Egypt, Afghanistan, Bangladesh. No Saudi</t>
  </si>
  <si>
    <t>Afghanistan, Bangladesh and Egypt</t>
  </si>
  <si>
    <t>Egypt, Afhghanistan</t>
  </si>
  <si>
    <t>Informal farmers association</t>
  </si>
  <si>
    <t>number of associations</t>
  </si>
  <si>
    <t>Formal farmers associations and services providers</t>
  </si>
  <si>
    <t>Handicrafts associations</t>
  </si>
  <si>
    <t>Capacity assessment</t>
  </si>
  <si>
    <t>Extension services access</t>
  </si>
  <si>
    <t>Pilot farm visit</t>
  </si>
  <si>
    <t>Training course</t>
  </si>
  <si>
    <t>Interest in new crops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</si>
</sst>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EB7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0" borderId="0" xfId="0" applyFont="1"/>
    <xf numFmtId="0" fontId="3" fillId="2" borderId="15" xfId="0" applyFont="1" applyFill="1" applyBorder="1" applyAlignment="1">
      <alignment horizontal="center" vertical="center" wrapText="1" readingOrder="1"/>
    </xf>
    <xf numFmtId="0" fontId="4" fillId="2" borderId="15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 readingOrder="1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71" zoomScaleNormal="71" workbookViewId="0">
      <selection activeCell="L41" sqref="L41"/>
    </sheetView>
  </sheetViews>
  <sheetFormatPr defaultRowHeight="10.5" x14ac:dyDescent="0.25"/>
  <cols>
    <col min="1" max="1" width="17.90625" style="21" bestFit="1" customWidth="1"/>
    <col min="2" max="2" width="42.6328125" style="21" bestFit="1" customWidth="1"/>
    <col min="3" max="3" width="19.1796875" style="21" bestFit="1" customWidth="1"/>
    <col min="4" max="4" width="19.6328125" style="21" bestFit="1" customWidth="1"/>
    <col min="5" max="6" width="26.54296875" style="21" bestFit="1" customWidth="1"/>
    <col min="7" max="7" width="25.6328125" style="21" bestFit="1" customWidth="1"/>
    <col min="8" max="8" width="21.81640625" style="21" bestFit="1" customWidth="1"/>
    <col min="9" max="9" width="12.453125" style="21" bestFit="1" customWidth="1"/>
    <col min="10" max="10" width="6.26953125" style="21" bestFit="1" customWidth="1"/>
    <col min="11" max="16384" width="8.7265625" style="21"/>
  </cols>
  <sheetData>
    <row r="1" spans="1:10" x14ac:dyDescent="0.25">
      <c r="A1" s="1"/>
      <c r="B1" s="1"/>
      <c r="C1" s="1"/>
      <c r="D1" s="2"/>
      <c r="E1" s="37" t="s">
        <v>0</v>
      </c>
      <c r="F1" s="37"/>
      <c r="G1" s="37"/>
      <c r="H1" s="37"/>
      <c r="I1" s="37"/>
      <c r="J1" s="1"/>
    </row>
    <row r="2" spans="1:10" ht="21" x14ac:dyDescent="0.2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2" t="s">
        <v>10</v>
      </c>
    </row>
    <row r="3" spans="1:10" x14ac:dyDescent="0.25">
      <c r="A3" s="1"/>
      <c r="B3" s="24" t="s">
        <v>11</v>
      </c>
      <c r="C3" s="1"/>
      <c r="D3" s="2" t="s">
        <v>12</v>
      </c>
      <c r="E3" s="1">
        <v>232</v>
      </c>
      <c r="F3" s="1">
        <v>1245</v>
      </c>
      <c r="G3" s="1">
        <v>1367</v>
      </c>
      <c r="H3" s="1">
        <v>2093</v>
      </c>
      <c r="I3" s="38" t="s">
        <v>13</v>
      </c>
      <c r="J3" s="6">
        <f>SUM(E3:I3)</f>
        <v>4937</v>
      </c>
    </row>
    <row r="4" spans="1:10" x14ac:dyDescent="0.25">
      <c r="A4" s="1"/>
      <c r="B4" s="24" t="s">
        <v>14</v>
      </c>
      <c r="C4" s="1"/>
      <c r="D4" s="2" t="s">
        <v>12</v>
      </c>
      <c r="E4" s="1">
        <v>182</v>
      </c>
      <c r="F4" s="1">
        <v>182</v>
      </c>
      <c r="G4" s="1">
        <v>194</v>
      </c>
      <c r="H4" s="1">
        <v>230</v>
      </c>
      <c r="I4" s="1">
        <v>23</v>
      </c>
      <c r="J4" s="6">
        <f>SUM(E4:I4)</f>
        <v>811</v>
      </c>
    </row>
    <row r="5" spans="1:10" x14ac:dyDescent="0.25">
      <c r="A5" s="1"/>
      <c r="B5" s="25" t="s">
        <v>15</v>
      </c>
      <c r="C5" s="8"/>
      <c r="D5" s="7" t="s">
        <v>16</v>
      </c>
      <c r="E5" s="8">
        <v>545.4</v>
      </c>
      <c r="F5" s="8">
        <v>2966</v>
      </c>
      <c r="G5" s="8">
        <v>8247</v>
      </c>
      <c r="H5" s="8">
        <v>8369</v>
      </c>
      <c r="I5" s="8">
        <v>186</v>
      </c>
      <c r="J5" s="9">
        <f>SUM(E5:I5)</f>
        <v>20313.400000000001</v>
      </c>
    </row>
    <row r="6" spans="1:10" x14ac:dyDescent="0.25">
      <c r="A6" s="28" t="s">
        <v>17</v>
      </c>
      <c r="B6" s="34" t="s">
        <v>18</v>
      </c>
      <c r="C6" s="4"/>
      <c r="D6" s="3" t="s">
        <v>19</v>
      </c>
      <c r="E6" s="4">
        <v>60.28</v>
      </c>
      <c r="F6" s="4">
        <v>55</v>
      </c>
      <c r="G6" s="4">
        <v>58.2</v>
      </c>
      <c r="H6" s="4">
        <v>55.6</v>
      </c>
      <c r="I6" s="4">
        <v>50.72</v>
      </c>
      <c r="J6" s="10">
        <f t="shared" ref="J6:J35" si="0">(E6*E$4/100+F6*F$4/100+G6*G$4/100+H6*H$4/100+I6*I$4/100)/(E$4+F$4+G$4+H$4+I$4)*100</f>
        <v>56.999161528976572</v>
      </c>
    </row>
    <row r="7" spans="1:10" x14ac:dyDescent="0.25">
      <c r="A7" s="29"/>
      <c r="B7" s="35"/>
      <c r="C7" s="1" t="s">
        <v>20</v>
      </c>
      <c r="D7" s="2" t="s">
        <v>21</v>
      </c>
      <c r="E7" s="11">
        <f>100*6/E4</f>
        <v>3.2967032967032965</v>
      </c>
      <c r="F7" s="1">
        <v>10.7</v>
      </c>
      <c r="G7" s="1">
        <v>4.0999999999999996</v>
      </c>
      <c r="H7" s="1">
        <v>0.87</v>
      </c>
      <c r="I7" s="1">
        <v>17.39</v>
      </c>
      <c r="J7" s="12">
        <f t="shared" si="0"/>
        <v>4.8617385943279894</v>
      </c>
    </row>
    <row r="8" spans="1:10" x14ac:dyDescent="0.25">
      <c r="A8" s="29"/>
      <c r="B8" s="36"/>
      <c r="C8" s="8" t="s">
        <v>22</v>
      </c>
      <c r="D8" s="7" t="s">
        <v>23</v>
      </c>
      <c r="E8" s="13">
        <f>100-E6-E7</f>
        <v>36.4232967032967</v>
      </c>
      <c r="F8" s="8">
        <v>37</v>
      </c>
      <c r="G8" s="8">
        <v>36.6</v>
      </c>
      <c r="H8" s="8">
        <v>91.3</v>
      </c>
      <c r="I8" s="8">
        <v>21.74</v>
      </c>
      <c r="J8" s="14">
        <f t="shared" si="0"/>
        <v>51.741627620221955</v>
      </c>
    </row>
    <row r="9" spans="1:10" x14ac:dyDescent="0.25">
      <c r="A9" s="29"/>
      <c r="B9" s="34" t="s">
        <v>24</v>
      </c>
      <c r="C9" s="4" t="s">
        <v>25</v>
      </c>
      <c r="D9" s="3" t="s">
        <v>23</v>
      </c>
      <c r="E9" s="4">
        <f>100-88.49</f>
        <v>11.510000000000005</v>
      </c>
      <c r="F9" s="4">
        <v>19</v>
      </c>
      <c r="G9" s="4">
        <v>27</v>
      </c>
      <c r="H9" s="4">
        <v>11.3</v>
      </c>
      <c r="I9" s="4">
        <v>34.78</v>
      </c>
      <c r="J9" s="10">
        <f t="shared" si="0"/>
        <v>17.496621454993839</v>
      </c>
    </row>
    <row r="10" spans="1:10" x14ac:dyDescent="0.25">
      <c r="A10" s="29"/>
      <c r="B10" s="35"/>
      <c r="C10" s="1" t="s">
        <v>26</v>
      </c>
      <c r="D10" s="2" t="s">
        <v>23</v>
      </c>
      <c r="E10" s="1">
        <v>88.49</v>
      </c>
      <c r="F10" s="1">
        <v>60</v>
      </c>
      <c r="G10" s="1">
        <v>44</v>
      </c>
      <c r="H10" s="1">
        <v>12.18</v>
      </c>
      <c r="I10" s="1">
        <v>30.43</v>
      </c>
      <c r="J10" s="12">
        <f t="shared" si="0"/>
        <v>48.165807644882861</v>
      </c>
    </row>
    <row r="11" spans="1:10" x14ac:dyDescent="0.25">
      <c r="A11" s="29"/>
      <c r="B11" s="35"/>
      <c r="C11" s="1" t="s">
        <v>27</v>
      </c>
      <c r="D11" s="2" t="s">
        <v>23</v>
      </c>
      <c r="E11" s="1">
        <v>35.97</v>
      </c>
      <c r="F11" s="1">
        <v>30</v>
      </c>
      <c r="G11" s="1">
        <v>28</v>
      </c>
      <c r="H11" s="1">
        <v>2.6</v>
      </c>
      <c r="I11" s="1">
        <f>I10-I12</f>
        <v>21.73</v>
      </c>
      <c r="J11" s="12">
        <f t="shared" si="0"/>
        <v>22.856140567200985</v>
      </c>
    </row>
    <row r="12" spans="1:10" x14ac:dyDescent="0.25">
      <c r="A12" s="29"/>
      <c r="B12" s="35"/>
      <c r="C12" s="1" t="s">
        <v>28</v>
      </c>
      <c r="D12" s="2" t="s">
        <v>23</v>
      </c>
      <c r="E12" s="15">
        <f>52.52*E11/100</f>
        <v>18.891444</v>
      </c>
      <c r="F12" s="1">
        <v>31</v>
      </c>
      <c r="G12" s="1">
        <v>16</v>
      </c>
      <c r="H12" s="1">
        <v>9.6</v>
      </c>
      <c r="I12" s="1">
        <v>8.6999999999999993</v>
      </c>
      <c r="J12" s="12">
        <f t="shared" si="0"/>
        <v>17.993024424167693</v>
      </c>
    </row>
    <row r="13" spans="1:10" x14ac:dyDescent="0.25">
      <c r="A13" s="29"/>
      <c r="B13" s="36"/>
      <c r="C13" s="8" t="s">
        <v>22</v>
      </c>
      <c r="D13" s="7" t="s">
        <v>23</v>
      </c>
      <c r="E13" s="8"/>
      <c r="F13" s="8">
        <v>21</v>
      </c>
      <c r="G13" s="8">
        <v>29</v>
      </c>
      <c r="H13" s="8">
        <v>76.52</v>
      </c>
      <c r="I13" s="8">
        <v>13.04</v>
      </c>
      <c r="J13" s="14">
        <f t="shared" si="0"/>
        <v>33.720739827373606</v>
      </c>
    </row>
    <row r="14" spans="1:10" x14ac:dyDescent="0.25">
      <c r="A14" s="29"/>
      <c r="B14" s="34" t="s">
        <v>29</v>
      </c>
      <c r="C14" s="4" t="s">
        <v>30</v>
      </c>
      <c r="D14" s="3" t="s">
        <v>23</v>
      </c>
      <c r="E14" s="4">
        <v>41.73</v>
      </c>
      <c r="F14" s="4">
        <v>32</v>
      </c>
      <c r="G14" s="4">
        <v>45.36</v>
      </c>
      <c r="H14" s="4">
        <v>16.52</v>
      </c>
      <c r="I14" s="4">
        <v>43.48</v>
      </c>
      <c r="J14" s="10">
        <f t="shared" si="0"/>
        <v>33.314845869297166</v>
      </c>
    </row>
    <row r="15" spans="1:10" x14ac:dyDescent="0.25">
      <c r="A15" s="29"/>
      <c r="B15" s="35"/>
      <c r="C15" s="1" t="s">
        <v>31</v>
      </c>
      <c r="D15" s="2" t="s">
        <v>23</v>
      </c>
      <c r="E15" s="1">
        <v>7.19</v>
      </c>
      <c r="F15" s="1">
        <v>31</v>
      </c>
      <c r="G15" s="1">
        <v>32.47</v>
      </c>
      <c r="H15" s="1">
        <v>24.35</v>
      </c>
      <c r="I15" s="1">
        <v>8.6999999999999993</v>
      </c>
      <c r="J15" s="12">
        <f t="shared" si="0"/>
        <v>23.489963008631321</v>
      </c>
    </row>
    <row r="16" spans="1:10" x14ac:dyDescent="0.25">
      <c r="A16" s="29"/>
      <c r="B16" s="35"/>
      <c r="C16" s="1" t="s">
        <v>32</v>
      </c>
      <c r="D16" s="2" t="s">
        <v>23</v>
      </c>
      <c r="E16" s="1">
        <v>41.73</v>
      </c>
      <c r="F16" s="1">
        <v>7</v>
      </c>
      <c r="G16" s="1">
        <v>1.03</v>
      </c>
      <c r="H16" s="1">
        <v>2.17</v>
      </c>
      <c r="I16" s="1">
        <v>43.48</v>
      </c>
      <c r="J16" s="12">
        <f t="shared" si="0"/>
        <v>13.030604192355117</v>
      </c>
    </row>
    <row r="17" spans="1:10" x14ac:dyDescent="0.25">
      <c r="A17" s="29"/>
      <c r="B17" s="36"/>
      <c r="C17" s="8" t="s">
        <v>22</v>
      </c>
      <c r="D17" s="7" t="s">
        <v>23</v>
      </c>
      <c r="E17" s="8">
        <f>100-E14-E15-E16</f>
        <v>9.3500000000000085</v>
      </c>
      <c r="F17" s="8">
        <v>30</v>
      </c>
      <c r="G17" s="8">
        <v>21.13</v>
      </c>
      <c r="H17" s="8">
        <v>56.96</v>
      </c>
      <c r="I17" s="8">
        <v>4.3499999999999996</v>
      </c>
      <c r="J17" s="14">
        <f t="shared" si="0"/>
        <v>30.162478421701604</v>
      </c>
    </row>
    <row r="18" spans="1:10" x14ac:dyDescent="0.25">
      <c r="A18" s="29"/>
      <c r="B18" s="34" t="s">
        <v>33</v>
      </c>
      <c r="C18" s="4" t="s">
        <v>34</v>
      </c>
      <c r="D18" s="3" t="s">
        <v>23</v>
      </c>
      <c r="E18" s="4">
        <v>82.01</v>
      </c>
      <c r="F18" s="4">
        <v>67</v>
      </c>
      <c r="G18" s="4">
        <v>53.61</v>
      </c>
      <c r="H18" s="4">
        <v>46.5</v>
      </c>
      <c r="I18" s="4"/>
      <c r="J18" s="10">
        <f t="shared" si="0"/>
        <v>59.451491985203454</v>
      </c>
    </row>
    <row r="19" spans="1:10" x14ac:dyDescent="0.25">
      <c r="A19" s="29"/>
      <c r="B19" s="36"/>
      <c r="C19" s="8" t="s">
        <v>35</v>
      </c>
      <c r="D19" s="7" t="s">
        <v>23</v>
      </c>
      <c r="E19" s="8">
        <f>100-82.01</f>
        <v>17.989999999999995</v>
      </c>
      <c r="F19" s="8">
        <v>33</v>
      </c>
      <c r="G19" s="8">
        <v>46.39</v>
      </c>
      <c r="H19" s="8">
        <v>53.5</v>
      </c>
      <c r="I19" s="8"/>
      <c r="J19" s="14">
        <f t="shared" si="0"/>
        <v>37.712503082614049</v>
      </c>
    </row>
    <row r="20" spans="1:10" x14ac:dyDescent="0.25">
      <c r="A20" s="29"/>
      <c r="B20" s="34" t="s">
        <v>36</v>
      </c>
      <c r="C20" s="4" t="s">
        <v>37</v>
      </c>
      <c r="D20" s="3" t="s">
        <v>23</v>
      </c>
      <c r="E20" s="4">
        <v>90.65</v>
      </c>
      <c r="F20" s="4">
        <v>65</v>
      </c>
      <c r="G20" s="4">
        <v>90.21</v>
      </c>
      <c r="H20" s="4">
        <v>63.9</v>
      </c>
      <c r="I20" s="4">
        <v>86.96</v>
      </c>
      <c r="J20" s="10">
        <f t="shared" si="0"/>
        <v>77.097558569667086</v>
      </c>
    </row>
    <row r="21" spans="1:10" x14ac:dyDescent="0.25">
      <c r="A21" s="29"/>
      <c r="B21" s="35"/>
      <c r="C21" s="1" t="s">
        <v>38</v>
      </c>
      <c r="D21" s="2" t="s">
        <v>23</v>
      </c>
      <c r="E21" s="1">
        <f>1.44+0.72</f>
        <v>2.16</v>
      </c>
      <c r="F21" s="1">
        <v>0.6</v>
      </c>
      <c r="G21" s="1">
        <v>0.52</v>
      </c>
      <c r="H21" s="1">
        <v>1.7</v>
      </c>
      <c r="I21" s="1">
        <v>0</v>
      </c>
      <c r="J21" s="12">
        <f t="shared" si="0"/>
        <v>1.225893958076449</v>
      </c>
    </row>
    <row r="22" spans="1:10" x14ac:dyDescent="0.25">
      <c r="A22" s="29"/>
      <c r="B22" s="35"/>
      <c r="C22" s="1" t="s">
        <v>39</v>
      </c>
      <c r="D22" s="2" t="s">
        <v>23</v>
      </c>
      <c r="E22" s="1">
        <v>3.6</v>
      </c>
      <c r="F22" s="1">
        <v>3</v>
      </c>
      <c r="G22" s="1">
        <v>1.03</v>
      </c>
      <c r="H22" s="1">
        <v>0.1</v>
      </c>
      <c r="I22" s="1">
        <v>13.04</v>
      </c>
      <c r="J22" s="12">
        <f t="shared" si="0"/>
        <v>2.1256966707768186</v>
      </c>
    </row>
    <row r="23" spans="1:10" x14ac:dyDescent="0.25">
      <c r="A23" s="30"/>
      <c r="B23" s="36"/>
      <c r="C23" s="8" t="s">
        <v>22</v>
      </c>
      <c r="D23" s="7" t="s">
        <v>23</v>
      </c>
      <c r="E23" s="8"/>
      <c r="F23" s="8">
        <f>100-F20-F21-F22</f>
        <v>31.4</v>
      </c>
      <c r="G23" s="8">
        <f>100-G20-G21-G22</f>
        <v>8.2400000000000073</v>
      </c>
      <c r="H23" s="8">
        <v>34.299999999999997</v>
      </c>
      <c r="I23" s="8">
        <v>0</v>
      </c>
      <c r="J23" s="14">
        <f t="shared" si="0"/>
        <v>18.745203452527743</v>
      </c>
    </row>
    <row r="24" spans="1:10" x14ac:dyDescent="0.25">
      <c r="A24" s="28" t="s">
        <v>40</v>
      </c>
      <c r="B24" s="26" t="s">
        <v>41</v>
      </c>
      <c r="C24" s="4"/>
      <c r="D24" s="3"/>
      <c r="E24" s="4">
        <v>8.92</v>
      </c>
      <c r="F24" s="4">
        <v>8.3000000000000007</v>
      </c>
      <c r="G24" s="4" t="s">
        <v>13</v>
      </c>
      <c r="H24" s="4" t="s">
        <v>22</v>
      </c>
      <c r="I24" s="16" t="s">
        <v>42</v>
      </c>
      <c r="J24" s="10" t="s">
        <v>13</v>
      </c>
    </row>
    <row r="25" spans="1:10" x14ac:dyDescent="0.25">
      <c r="A25" s="29"/>
      <c r="B25" s="24" t="s">
        <v>43</v>
      </c>
      <c r="C25" s="1"/>
      <c r="D25" s="2"/>
      <c r="E25" s="1" t="s">
        <v>44</v>
      </c>
      <c r="F25" s="1" t="s">
        <v>45</v>
      </c>
      <c r="G25" s="1" t="s">
        <v>13</v>
      </c>
      <c r="H25" s="1" t="s">
        <v>22</v>
      </c>
      <c r="I25" s="1" t="s">
        <v>46</v>
      </c>
      <c r="J25" s="12" t="s">
        <v>13</v>
      </c>
    </row>
    <row r="26" spans="1:10" x14ac:dyDescent="0.25">
      <c r="A26" s="30"/>
      <c r="B26" s="25" t="s">
        <v>47</v>
      </c>
      <c r="C26" s="8"/>
      <c r="D26" s="7" t="s">
        <v>23</v>
      </c>
      <c r="E26" s="8">
        <v>70.5</v>
      </c>
      <c r="F26" s="8">
        <v>57</v>
      </c>
      <c r="G26" s="8">
        <v>80.930000000000007</v>
      </c>
      <c r="H26" s="8">
        <v>39.57</v>
      </c>
      <c r="I26" s="8">
        <v>56.52</v>
      </c>
      <c r="J26" s="14">
        <f t="shared" si="0"/>
        <v>60.797139334155368</v>
      </c>
    </row>
    <row r="27" spans="1:10" x14ac:dyDescent="0.25">
      <c r="A27" s="31" t="s">
        <v>48</v>
      </c>
      <c r="B27" s="27" t="s">
        <v>49</v>
      </c>
      <c r="C27" s="18"/>
      <c r="D27" s="17" t="s">
        <v>16</v>
      </c>
      <c r="E27" s="18">
        <v>1.67</v>
      </c>
      <c r="F27" s="18">
        <v>4.55</v>
      </c>
      <c r="G27" s="18">
        <v>4.9400000000000004</v>
      </c>
      <c r="H27" s="18">
        <v>5.83</v>
      </c>
      <c r="I27" s="18">
        <v>1.48</v>
      </c>
      <c r="J27" s="19">
        <f t="shared" si="0"/>
        <v>4.2729223181257714</v>
      </c>
    </row>
    <row r="28" spans="1:10" x14ac:dyDescent="0.25">
      <c r="A28" s="32"/>
      <c r="B28" s="34" t="s">
        <v>50</v>
      </c>
      <c r="C28" s="4" t="s">
        <v>51</v>
      </c>
      <c r="D28" s="3" t="s">
        <v>23</v>
      </c>
      <c r="E28" s="4">
        <v>27.34</v>
      </c>
      <c r="F28" s="4">
        <v>28</v>
      </c>
      <c r="G28" s="4">
        <v>46</v>
      </c>
      <c r="H28" s="4">
        <v>0</v>
      </c>
      <c r="I28" s="4">
        <v>91.3</v>
      </c>
      <c r="J28" s="10">
        <f t="shared" si="0"/>
        <v>26.012059186189891</v>
      </c>
    </row>
    <row r="29" spans="1:10" x14ac:dyDescent="0.25">
      <c r="A29" s="32"/>
      <c r="B29" s="35"/>
      <c r="C29" s="1" t="s">
        <v>52</v>
      </c>
      <c r="D29" s="2" t="s">
        <v>23</v>
      </c>
      <c r="E29" s="1">
        <f>30.94+7.91+5.76</f>
        <v>44.61</v>
      </c>
      <c r="F29" s="1">
        <v>51</v>
      </c>
      <c r="G29" s="1">
        <v>42</v>
      </c>
      <c r="H29" s="1">
        <v>28.26</v>
      </c>
      <c r="I29" s="1">
        <v>8.6999999999999993</v>
      </c>
      <c r="J29" s="12">
        <f>(E29*E$4/100+F29*F$4/100+G29*G$4/100+H29*H$4/100+I29*I$4/100)/(E$4+F$4+G$4+H$4+I$4)*100</f>
        <v>39.764389642416766</v>
      </c>
    </row>
    <row r="30" spans="1:10" x14ac:dyDescent="0.25">
      <c r="A30" s="32"/>
      <c r="B30" s="36"/>
      <c r="C30" s="8" t="s">
        <v>22</v>
      </c>
      <c r="D30" s="7" t="s">
        <v>23</v>
      </c>
      <c r="E30" s="8">
        <f>100-E28-E29</f>
        <v>28.049999999999997</v>
      </c>
      <c r="F30" s="8">
        <f>100-F29-F28</f>
        <v>21</v>
      </c>
      <c r="G30" s="8">
        <v>12</v>
      </c>
      <c r="H30" s="8">
        <v>71.14</v>
      </c>
      <c r="I30" s="8">
        <v>0</v>
      </c>
      <c r="J30" s="14">
        <f t="shared" si="0"/>
        <v>34.053390875462391</v>
      </c>
    </row>
    <row r="31" spans="1:10" x14ac:dyDescent="0.25">
      <c r="A31" s="32"/>
      <c r="B31" s="34" t="s">
        <v>53</v>
      </c>
      <c r="C31" s="4" t="s">
        <v>54</v>
      </c>
      <c r="D31" s="3" t="s">
        <v>23</v>
      </c>
      <c r="E31" s="4">
        <v>94</v>
      </c>
      <c r="F31" s="4">
        <v>69</v>
      </c>
      <c r="G31" s="4">
        <v>92.8</v>
      </c>
      <c r="H31" s="4">
        <v>74.78</v>
      </c>
      <c r="I31" s="4">
        <v>100</v>
      </c>
      <c r="J31" s="10">
        <f t="shared" si="0"/>
        <v>82.821948212083853</v>
      </c>
    </row>
    <row r="32" spans="1:10" x14ac:dyDescent="0.25">
      <c r="A32" s="32"/>
      <c r="B32" s="35"/>
      <c r="C32" s="1" t="s">
        <v>22</v>
      </c>
      <c r="D32" s="2" t="s">
        <v>23</v>
      </c>
      <c r="E32" s="1"/>
      <c r="F32" s="1">
        <v>29</v>
      </c>
      <c r="G32" s="1">
        <v>6.7</v>
      </c>
      <c r="H32" s="1">
        <v>21.3</v>
      </c>
      <c r="I32" s="1">
        <v>0</v>
      </c>
      <c r="J32" s="12">
        <f t="shared" si="0"/>
        <v>14.151418002466091</v>
      </c>
    </row>
    <row r="33" spans="1:10" x14ac:dyDescent="0.25">
      <c r="A33" s="32"/>
      <c r="B33" s="36"/>
      <c r="C33" s="8" t="s">
        <v>55</v>
      </c>
      <c r="D33" s="7" t="s">
        <v>23</v>
      </c>
      <c r="E33" s="8"/>
      <c r="F33" s="8">
        <v>1.65</v>
      </c>
      <c r="G33" s="8">
        <v>0.5</v>
      </c>
      <c r="H33" s="8">
        <v>3.92</v>
      </c>
      <c r="I33" s="8">
        <v>0</v>
      </c>
      <c r="J33" s="14">
        <f t="shared" si="0"/>
        <v>1.6016029593094945</v>
      </c>
    </row>
    <row r="34" spans="1:10" x14ac:dyDescent="0.25">
      <c r="A34" s="32"/>
      <c r="B34" s="27" t="s">
        <v>56</v>
      </c>
      <c r="C34" s="18"/>
      <c r="D34" s="17"/>
      <c r="E34" s="20">
        <f>100*12/E4</f>
        <v>6.5934065934065931</v>
      </c>
      <c r="F34" s="18">
        <v>2</v>
      </c>
      <c r="G34" s="18"/>
      <c r="H34" s="18"/>
      <c r="I34" s="18">
        <v>2</v>
      </c>
      <c r="J34" s="19">
        <f t="shared" si="0"/>
        <v>1.9852034525277438</v>
      </c>
    </row>
    <row r="35" spans="1:10" x14ac:dyDescent="0.25">
      <c r="A35" s="32"/>
      <c r="B35" s="26" t="s">
        <v>57</v>
      </c>
      <c r="C35" s="4" t="s">
        <v>58</v>
      </c>
      <c r="D35" s="3" t="s">
        <v>23</v>
      </c>
      <c r="E35" s="4">
        <v>47.5</v>
      </c>
      <c r="F35" s="4">
        <v>30</v>
      </c>
      <c r="G35" s="4"/>
      <c r="H35" s="4">
        <v>21.74</v>
      </c>
      <c r="I35" s="4">
        <v>26.1</v>
      </c>
      <c r="J35" s="10">
        <f t="shared" si="0"/>
        <v>24.297780517879168</v>
      </c>
    </row>
    <row r="36" spans="1:10" x14ac:dyDescent="0.25">
      <c r="A36" s="32"/>
      <c r="B36" s="24" t="s">
        <v>59</v>
      </c>
      <c r="C36" s="1"/>
      <c r="D36" s="2" t="s">
        <v>60</v>
      </c>
      <c r="E36" s="1">
        <v>1.4</v>
      </c>
      <c r="F36" s="1">
        <v>1.4</v>
      </c>
      <c r="G36" s="1">
        <v>1.39</v>
      </c>
      <c r="H36" s="1">
        <v>1.66</v>
      </c>
      <c r="I36" s="1" t="s">
        <v>13</v>
      </c>
      <c r="J36" s="12">
        <f>(E36*E$4/100+F36*F$4/100+G36*G$4/100+H36*H$4/100)/(E$4+F$4+G$4+H$4)*100</f>
        <v>1.4734263959390863</v>
      </c>
    </row>
    <row r="37" spans="1:10" x14ac:dyDescent="0.25">
      <c r="A37" s="32"/>
      <c r="B37" s="24" t="s">
        <v>61</v>
      </c>
      <c r="C37" s="1"/>
      <c r="D37" s="2" t="s">
        <v>62</v>
      </c>
      <c r="E37" s="1" t="s">
        <v>63</v>
      </c>
      <c r="F37" s="1" t="s">
        <v>64</v>
      </c>
      <c r="G37" s="1" t="s">
        <v>65</v>
      </c>
      <c r="H37" s="1" t="s">
        <v>66</v>
      </c>
      <c r="I37" s="1" t="s">
        <v>67</v>
      </c>
      <c r="J37" s="12" t="s">
        <v>13</v>
      </c>
    </row>
    <row r="38" spans="1:10" x14ac:dyDescent="0.25">
      <c r="A38" s="32"/>
      <c r="B38" s="25"/>
      <c r="C38" s="8"/>
      <c r="D38" s="7"/>
      <c r="E38" s="8"/>
      <c r="F38" s="8"/>
      <c r="G38" s="8"/>
      <c r="H38" s="8"/>
      <c r="I38" s="8"/>
      <c r="J38" s="14"/>
    </row>
    <row r="39" spans="1:10" x14ac:dyDescent="0.25">
      <c r="A39" s="32"/>
      <c r="B39" s="26" t="s">
        <v>68</v>
      </c>
      <c r="C39" s="4"/>
      <c r="D39" s="3" t="s">
        <v>69</v>
      </c>
      <c r="E39" s="4">
        <v>2</v>
      </c>
      <c r="F39" s="4">
        <v>2</v>
      </c>
      <c r="G39" s="4">
        <v>2</v>
      </c>
      <c r="H39" s="4">
        <v>2</v>
      </c>
      <c r="I39" s="4" t="s">
        <v>13</v>
      </c>
      <c r="J39" s="5">
        <v>2</v>
      </c>
    </row>
    <row r="40" spans="1:10" x14ac:dyDescent="0.25">
      <c r="A40" s="32"/>
      <c r="B40" s="24" t="s">
        <v>70</v>
      </c>
      <c r="C40" s="1"/>
      <c r="D40" s="2" t="s">
        <v>69</v>
      </c>
      <c r="E40" s="1">
        <v>4</v>
      </c>
      <c r="F40" s="1" t="s">
        <v>13</v>
      </c>
      <c r="G40" s="1">
        <v>1</v>
      </c>
      <c r="H40" s="1">
        <v>1</v>
      </c>
      <c r="I40" s="1">
        <v>0</v>
      </c>
      <c r="J40" s="6">
        <v>6</v>
      </c>
    </row>
    <row r="41" spans="1:10" x14ac:dyDescent="0.25">
      <c r="A41" s="33"/>
      <c r="B41" s="25" t="s">
        <v>71</v>
      </c>
      <c r="C41" s="8"/>
      <c r="D41" s="7" t="s">
        <v>69</v>
      </c>
      <c r="E41" s="8">
        <v>0</v>
      </c>
      <c r="F41" s="8" t="s">
        <v>13</v>
      </c>
      <c r="G41" s="8">
        <v>0</v>
      </c>
      <c r="H41" s="8">
        <v>0</v>
      </c>
      <c r="I41" s="8">
        <v>5</v>
      </c>
      <c r="J41" s="9">
        <v>5</v>
      </c>
    </row>
    <row r="42" spans="1:10" x14ac:dyDescent="0.25">
      <c r="A42" s="28" t="s">
        <v>72</v>
      </c>
      <c r="B42" s="26" t="s">
        <v>73</v>
      </c>
      <c r="C42" s="4"/>
      <c r="D42" s="3" t="s">
        <v>23</v>
      </c>
      <c r="E42" s="4" t="s">
        <v>13</v>
      </c>
      <c r="F42" s="4" t="s">
        <v>13</v>
      </c>
      <c r="G42" s="4">
        <v>44</v>
      </c>
      <c r="H42" s="4" t="s">
        <v>13</v>
      </c>
      <c r="I42" s="4">
        <v>0</v>
      </c>
      <c r="J42" s="5" t="s">
        <v>13</v>
      </c>
    </row>
    <row r="43" spans="1:10" x14ac:dyDescent="0.25">
      <c r="A43" s="29"/>
      <c r="B43" s="24" t="s">
        <v>74</v>
      </c>
      <c r="C43" s="1"/>
      <c r="D43" s="2" t="s">
        <v>23</v>
      </c>
      <c r="E43" s="1" t="s">
        <v>13</v>
      </c>
      <c r="F43" s="1" t="s">
        <v>13</v>
      </c>
      <c r="G43" s="1">
        <v>2</v>
      </c>
      <c r="H43" s="1" t="s">
        <v>13</v>
      </c>
      <c r="I43" s="1">
        <v>0</v>
      </c>
      <c r="J43" s="6" t="s">
        <v>13</v>
      </c>
    </row>
    <row r="44" spans="1:10" x14ac:dyDescent="0.25">
      <c r="A44" s="29"/>
      <c r="B44" s="24" t="s">
        <v>75</v>
      </c>
      <c r="C44" s="1"/>
      <c r="D44" s="2" t="s">
        <v>23</v>
      </c>
      <c r="E44" s="1" t="s">
        <v>13</v>
      </c>
      <c r="F44" s="1" t="s">
        <v>13</v>
      </c>
      <c r="G44" s="1">
        <v>2</v>
      </c>
      <c r="H44" s="1" t="s">
        <v>13</v>
      </c>
      <c r="I44" s="1">
        <v>83</v>
      </c>
      <c r="J44" s="6" t="s">
        <v>13</v>
      </c>
    </row>
    <row r="45" spans="1:10" x14ac:dyDescent="0.25">
      <c r="A45" s="30"/>
      <c r="B45" s="25" t="s">
        <v>76</v>
      </c>
      <c r="C45" s="8"/>
      <c r="D45" s="7" t="s">
        <v>23</v>
      </c>
      <c r="E45" s="8" t="s">
        <v>13</v>
      </c>
      <c r="F45" s="8" t="s">
        <v>13</v>
      </c>
      <c r="G45" s="8">
        <v>82</v>
      </c>
      <c r="H45" s="8" t="s">
        <v>13</v>
      </c>
      <c r="I45" s="8">
        <v>100</v>
      </c>
      <c r="J45" s="9" t="s">
        <v>13</v>
      </c>
    </row>
  </sheetData>
  <mergeCells count="12">
    <mergeCell ref="E1:I1"/>
    <mergeCell ref="A6:A23"/>
    <mergeCell ref="B6:B8"/>
    <mergeCell ref="B9:B13"/>
    <mergeCell ref="B14:B17"/>
    <mergeCell ref="B18:B19"/>
    <mergeCell ref="B20:B23"/>
    <mergeCell ref="A24:A26"/>
    <mergeCell ref="A27:A41"/>
    <mergeCell ref="B28:B30"/>
    <mergeCell ref="B31:B33"/>
    <mergeCell ref="A42:A4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2025-05-07T09:39:13Z</dcterms:modified>
</cp:coreProperties>
</file>